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0" windowWidth="22755" windowHeight="11730" activeTab="0"/>
  </bookViews>
  <sheets>
    <sheet name="Платеж по котл. тариф." sheetId="1" r:id="rId1"/>
  </sheets>
  <definedNames>
    <definedName name="_xlnm.Print_Area" localSheetId="0">'Платеж по котл. тариф.'!$A$1:$H$90</definedName>
  </definedNames>
  <calcPr fullCalcOnLoad="1"/>
</workbook>
</file>

<file path=xl/sharedStrings.xml><?xml version="1.0" encoding="utf-8"?>
<sst xmlns="http://schemas.openxmlformats.org/spreadsheetml/2006/main" count="108" uniqueCount="42">
  <si>
    <t>Период</t>
  </si>
  <si>
    <t>Уровень напряжения</t>
  </si>
  <si>
    <t>Объем,     МВт.ч</t>
  </si>
  <si>
    <t>Тариф,     руб/МВт.ч</t>
  </si>
  <si>
    <t>Сумма,    руб.</t>
  </si>
  <si>
    <t>НДС,   руб</t>
  </si>
  <si>
    <t>Всего,    руб</t>
  </si>
  <si>
    <t>январь</t>
  </si>
  <si>
    <t>НН</t>
  </si>
  <si>
    <t>СН II</t>
  </si>
  <si>
    <t>Итого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</si>
  <si>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</si>
  <si>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</si>
  <si>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</si>
  <si>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</si>
  <si>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</si>
  <si>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</si>
  <si>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</si>
  <si>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</si>
  <si>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</si>
  <si>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</si>
  <si>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</si>
  <si>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Ф-5</t>
  </si>
  <si>
    <t>1кв</t>
  </si>
  <si>
    <t>1 п/г</t>
  </si>
  <si>
    <t>9 мес</t>
  </si>
  <si>
    <t>год</t>
  </si>
  <si>
    <t>Всего по</t>
  </si>
  <si>
    <t>нн</t>
  </si>
  <si>
    <t>снII</t>
  </si>
  <si>
    <t>ИТОГО</t>
  </si>
  <si>
    <t>1 квартал</t>
  </si>
  <si>
    <t>1 полугодие</t>
  </si>
  <si>
    <t>9 месяцев</t>
  </si>
  <si>
    <t>Год</t>
  </si>
  <si>
    <t>2 месяца</t>
  </si>
  <si>
    <t>4 месяца</t>
  </si>
  <si>
    <t>5 месяцев</t>
  </si>
  <si>
    <t>7 месяцев</t>
  </si>
  <si>
    <t>8 месяцев</t>
  </si>
  <si>
    <t>10 месяцев</t>
  </si>
  <si>
    <t>11 месяцев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</si>
</sst>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7" fillId="0" borderId="10" xfId="0" applyFont="1" applyBorder="1" applyAlignment="1">
      <alignment horizontal="center" vertical="distributed" wrapText="1"/>
    </xf>
    <xf numFmtId="0" fontId="0" fillId="3" borderId="10" xfId="0" applyFill="1" applyBorder="1" applyAlignment="1">
      <alignment/>
    </xf>
    <xf numFmtId="0" fontId="0" fillId="3" borderId="10" xfId="0" applyFill="1" applyBorder="1" applyAlignment="1">
      <alignment horizontal="center"/>
    </xf>
    <xf numFmtId="4" fontId="0" fillId="3" borderId="10" xfId="0" applyNumberFormat="1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1" xfId="0" applyFill="1" applyBorder="1" applyAlignment="1">
      <alignment horizontal="center"/>
    </xf>
    <xf numFmtId="0" fontId="35" fillId="3" borderId="11" xfId="0" applyFont="1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2" xfId="0" applyFill="1" applyBorder="1" applyAlignment="1">
      <alignment horizontal="center"/>
    </xf>
    <xf numFmtId="4" fontId="0" fillId="3" borderId="12" xfId="0" applyNumberFormat="1" applyFill="1" applyBorder="1" applyAlignment="1">
      <alignment/>
    </xf>
    <xf numFmtId="4" fontId="0" fillId="3" borderId="10" xfId="0" applyNumberFormat="1" applyFill="1" applyBorder="1" applyAlignment="1">
      <alignment horizontal="right"/>
    </xf>
    <xf numFmtId="4" fontId="35" fillId="3" borderId="11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4" borderId="12" xfId="0" applyFill="1" applyBorder="1" applyAlignment="1">
      <alignment/>
    </xf>
    <xf numFmtId="0" fontId="0" fillId="4" borderId="12" xfId="0" applyFill="1" applyBorder="1" applyAlignment="1">
      <alignment horizontal="center"/>
    </xf>
    <xf numFmtId="2" fontId="0" fillId="4" borderId="12" xfId="0" applyNumberFormat="1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0" xfId="0" applyFill="1" applyBorder="1" applyAlignment="1">
      <alignment horizontal="center"/>
    </xf>
    <xf numFmtId="2" fontId="0" fillId="4" borderId="10" xfId="0" applyNumberFormat="1" applyFill="1" applyBorder="1" applyAlignment="1">
      <alignment/>
    </xf>
    <xf numFmtId="0" fontId="0" fillId="4" borderId="11" xfId="0" applyFill="1" applyBorder="1" applyAlignment="1">
      <alignment horizontal="center"/>
    </xf>
    <xf numFmtId="0" fontId="35" fillId="4" borderId="11" xfId="0" applyFont="1" applyFill="1" applyBorder="1" applyAlignment="1">
      <alignment/>
    </xf>
    <xf numFmtId="2" fontId="35" fillId="4" borderId="11" xfId="0" applyNumberFormat="1" applyFont="1" applyFill="1" applyBorder="1" applyAlignment="1">
      <alignment/>
    </xf>
    <xf numFmtId="0" fontId="0" fillId="5" borderId="12" xfId="0" applyFill="1" applyBorder="1" applyAlignment="1">
      <alignment/>
    </xf>
    <xf numFmtId="0" fontId="0" fillId="5" borderId="12" xfId="0" applyFill="1" applyBorder="1" applyAlignment="1">
      <alignment horizontal="center"/>
    </xf>
    <xf numFmtId="2" fontId="0" fillId="5" borderId="12" xfId="0" applyNumberFormat="1" applyFill="1" applyBorder="1" applyAlignment="1">
      <alignment/>
    </xf>
    <xf numFmtId="0" fontId="0" fillId="5" borderId="10" xfId="0" applyFill="1" applyBorder="1" applyAlignment="1">
      <alignment/>
    </xf>
    <xf numFmtId="0" fontId="0" fillId="5" borderId="10" xfId="0" applyFill="1" applyBorder="1" applyAlignment="1">
      <alignment horizontal="center"/>
    </xf>
    <xf numFmtId="2" fontId="0" fillId="5" borderId="10" xfId="0" applyNumberFormat="1" applyFill="1" applyBorder="1" applyAlignment="1">
      <alignment/>
    </xf>
    <xf numFmtId="0" fontId="0" fillId="5" borderId="11" xfId="0" applyFill="1" applyBorder="1" applyAlignment="1">
      <alignment/>
    </xf>
    <xf numFmtId="0" fontId="0" fillId="5" borderId="11" xfId="0" applyFill="1" applyBorder="1" applyAlignment="1">
      <alignment horizontal="center"/>
    </xf>
    <xf numFmtId="0" fontId="35" fillId="5" borderId="11" xfId="0" applyFont="1" applyFill="1" applyBorder="1" applyAlignment="1">
      <alignment/>
    </xf>
    <xf numFmtId="2" fontId="35" fillId="5" borderId="11" xfId="0" applyNumberFormat="1" applyFont="1" applyFill="1" applyBorder="1" applyAlignment="1">
      <alignment/>
    </xf>
    <xf numFmtId="0" fontId="19" fillId="5" borderId="13" xfId="0" applyFont="1" applyFill="1" applyBorder="1" applyAlignment="1">
      <alignment/>
    </xf>
    <xf numFmtId="0" fontId="0" fillId="6" borderId="12" xfId="0" applyFill="1" applyBorder="1" applyAlignment="1">
      <alignment/>
    </xf>
    <xf numFmtId="0" fontId="0" fillId="6" borderId="12" xfId="0" applyFill="1" applyBorder="1" applyAlignment="1">
      <alignment horizontal="center"/>
    </xf>
    <xf numFmtId="0" fontId="0" fillId="6" borderId="10" xfId="0" applyFill="1" applyBorder="1" applyAlignment="1">
      <alignment/>
    </xf>
    <xf numFmtId="2" fontId="0" fillId="6" borderId="14" xfId="0" applyNumberFormat="1" applyFill="1" applyBorder="1" applyAlignment="1">
      <alignment/>
    </xf>
    <xf numFmtId="0" fontId="0" fillId="6" borderId="10" xfId="0" applyFill="1" applyBorder="1" applyAlignment="1">
      <alignment horizontal="center"/>
    </xf>
    <xf numFmtId="2" fontId="0" fillId="6" borderId="10" xfId="0" applyNumberFormat="1" applyFill="1" applyBorder="1" applyAlignment="1">
      <alignment/>
    </xf>
    <xf numFmtId="0" fontId="0" fillId="6" borderId="11" xfId="0" applyFill="1" applyBorder="1" applyAlignment="1">
      <alignment/>
    </xf>
    <xf numFmtId="0" fontId="0" fillId="6" borderId="11" xfId="0" applyFill="1" applyBorder="1" applyAlignment="1">
      <alignment horizontal="center"/>
    </xf>
    <xf numFmtId="0" fontId="35" fillId="6" borderId="11" xfId="0" applyFont="1" applyFill="1" applyBorder="1" applyAlignment="1">
      <alignment/>
    </xf>
    <xf numFmtId="2" fontId="35" fillId="6" borderId="11" xfId="0" applyNumberFormat="1" applyFont="1" applyFill="1" applyBorder="1" applyAlignment="1">
      <alignment/>
    </xf>
    <xf numFmtId="0" fontId="0" fillId="6" borderId="14" xfId="0" applyFill="1" applyBorder="1" applyAlignment="1">
      <alignment/>
    </xf>
    <xf numFmtId="0" fontId="0" fillId="6" borderId="14" xfId="0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2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35" fillId="0" borderId="10" xfId="0" applyFont="1" applyBorder="1" applyAlignment="1">
      <alignment/>
    </xf>
    <xf numFmtId="2" fontId="35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35" fillId="0" borderId="10" xfId="0" applyFont="1" applyFill="1" applyBorder="1" applyAlignment="1">
      <alignment/>
    </xf>
    <xf numFmtId="4" fontId="0" fillId="0" borderId="10" xfId="0" applyNumberFormat="1" applyBorder="1" applyAlignment="1">
      <alignment/>
    </xf>
    <xf numFmtId="2" fontId="0" fillId="0" borderId="13" xfId="0" applyNumberFormat="1" applyFill="1" applyBorder="1" applyAlignment="1">
      <alignment/>
    </xf>
    <xf numFmtId="0" fontId="35" fillId="0" borderId="0" xfId="0" applyFont="1" applyFill="1" applyBorder="1" applyAlignment="1">
      <alignment/>
    </xf>
    <xf numFmtId="4" fontId="0" fillId="0" borderId="0" xfId="0" applyNumberFormat="1" applyBorder="1" applyAlignment="1">
      <alignment/>
    </xf>
    <xf numFmtId="164" fontId="0" fillId="3" borderId="10" xfId="0" applyNumberFormat="1" applyFill="1" applyBorder="1" applyAlignment="1">
      <alignment/>
    </xf>
    <xf numFmtId="164" fontId="28" fillId="3" borderId="11" xfId="0" applyNumberFormat="1" applyFont="1" applyFill="1" applyBorder="1" applyAlignment="1">
      <alignment/>
    </xf>
    <xf numFmtId="164" fontId="0" fillId="3" borderId="12" xfId="0" applyNumberFormat="1" applyFill="1" applyBorder="1" applyAlignment="1">
      <alignment/>
    </xf>
    <xf numFmtId="164" fontId="38" fillId="3" borderId="11" xfId="0" applyNumberFormat="1" applyFont="1" applyFill="1" applyBorder="1" applyAlignment="1">
      <alignment/>
    </xf>
    <xf numFmtId="164" fontId="0" fillId="4" borderId="12" xfId="0" applyNumberFormat="1" applyFill="1" applyBorder="1" applyAlignment="1">
      <alignment/>
    </xf>
    <xf numFmtId="164" fontId="0" fillId="4" borderId="10" xfId="0" applyNumberFormat="1" applyFill="1" applyBorder="1" applyAlignment="1">
      <alignment/>
    </xf>
    <xf numFmtId="164" fontId="38" fillId="4" borderId="11" xfId="0" applyNumberFormat="1" applyFont="1" applyFill="1" applyBorder="1" applyAlignment="1">
      <alignment/>
    </xf>
    <xf numFmtId="164" fontId="35" fillId="4" borderId="11" xfId="0" applyNumberFormat="1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5" borderId="18" xfId="0" applyFill="1" applyBorder="1" applyAlignment="1">
      <alignment/>
    </xf>
    <xf numFmtId="0" fontId="0" fillId="5" borderId="13" xfId="0" applyFill="1" applyBorder="1" applyAlignment="1">
      <alignment/>
    </xf>
    <xf numFmtId="0" fontId="0" fillId="5" borderId="19" xfId="0" applyFill="1" applyBorder="1" applyAlignment="1">
      <alignment/>
    </xf>
    <xf numFmtId="0" fontId="0" fillId="6" borderId="18" xfId="0" applyFill="1" applyBorder="1" applyAlignment="1">
      <alignment/>
    </xf>
    <xf numFmtId="0" fontId="0" fillId="6" borderId="13" xfId="0" applyFill="1" applyBorder="1" applyAlignment="1">
      <alignment/>
    </xf>
    <xf numFmtId="0" fontId="0" fillId="6" borderId="19" xfId="0" applyFill="1" applyBorder="1" applyAlignment="1">
      <alignment/>
    </xf>
    <xf numFmtId="0" fontId="0" fillId="6" borderId="20" xfId="0" applyFill="1" applyBorder="1" applyAlignment="1">
      <alignment/>
    </xf>
    <xf numFmtId="0" fontId="0" fillId="3" borderId="18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9" xfId="0" applyFill="1" applyBorder="1" applyAlignment="1">
      <alignment/>
    </xf>
    <xf numFmtId="0" fontId="0" fillId="4" borderId="18" xfId="0" applyFill="1" applyBorder="1" applyAlignment="1">
      <alignment/>
    </xf>
    <xf numFmtId="0" fontId="0" fillId="4" borderId="13" xfId="0" applyFill="1" applyBorder="1" applyAlignment="1">
      <alignment/>
    </xf>
    <xf numFmtId="0" fontId="0" fillId="4" borderId="19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view="pageBreakPreview" zoomScale="90" zoomScaleSheetLayoutView="90" zoomScalePageLayoutView="0" workbookViewId="0" topLeftCell="A1">
      <pane ySplit="1" topLeftCell="A17" activePane="bottomLeft" state="frozen"/>
      <selection pane="topLeft" activeCell="A1" sqref="A1"/>
      <selection pane="bottomLeft" activeCell="D35" sqref="D35"/>
    </sheetView>
  </sheetViews>
  <sheetFormatPr defaultColWidth="9.140625" defaultRowHeight="15"/>
  <cols>
    <col min="1" max="1" width="5.8515625" style="0" customWidth="1"/>
    <col min="2" max="2" width="14.140625" style="0" customWidth="1"/>
    <col min="3" max="3" width="15.140625" style="0" customWidth="1"/>
    <col min="4" max="4" width="15.57421875" style="0" customWidth="1"/>
    <col min="5" max="5" width="16.140625" style="0" customWidth="1"/>
    <col min="6" max="6" width="14.28125" style="0" customWidth="1"/>
    <col min="7" max="7" width="16.140625" style="0" customWidth="1"/>
    <col min="8" max="8" width="16.421875" style="0" customWidth="1"/>
    <col min="9" max="9" width="14.7109375" style="0" customWidth="1"/>
    <col min="10" max="10" width="12.57421875" style="0" bestFit="1" customWidth="1"/>
  </cols>
  <sheetData>
    <row r="1" spans="1:8" ht="56.25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</row>
    <row r="2" spans="1:8" ht="15">
      <c r="A2" s="59">
        <f>D2*0.0431</f>
        <v>1.4863465999999999</v>
      </c>
      <c r="B2" s="77" t="s">
        <v>7</v>
      </c>
      <c r="C2" s="4" t="s">
        <v>8</v>
      </c>
      <c r="D2" s="3">
        <v>34.486</v>
      </c>
      <c r="E2" s="3">
        <v>3428.1</v>
      </c>
      <c r="F2" s="3">
        <v>118221.46</v>
      </c>
      <c r="G2" s="3">
        <v>21279.86</v>
      </c>
      <c r="H2" s="5">
        <f>F2+G2</f>
        <v>139501.32</v>
      </c>
    </row>
    <row r="3" spans="1:8" ht="15">
      <c r="A3" s="59">
        <f>D3*0.0431</f>
        <v>1.6028889999999998</v>
      </c>
      <c r="B3" s="78"/>
      <c r="C3" s="4" t="s">
        <v>9</v>
      </c>
      <c r="D3" s="3">
        <v>37.19</v>
      </c>
      <c r="E3" s="3">
        <v>2391.8</v>
      </c>
      <c r="F3" s="3">
        <v>88951.04</v>
      </c>
      <c r="G3" s="3">
        <v>16011.19</v>
      </c>
      <c r="H3" s="5">
        <f>F3+G3</f>
        <v>104962.23</v>
      </c>
    </row>
    <row r="4" spans="1:8" ht="15.75" thickBot="1">
      <c r="A4" s="60">
        <f>A2+A3</f>
        <v>3.0892355999999994</v>
      </c>
      <c r="B4" s="79"/>
      <c r="C4" s="7" t="s">
        <v>10</v>
      </c>
      <c r="D4" s="8">
        <f>SUM(D2:D3)</f>
        <v>71.67599999999999</v>
      </c>
      <c r="E4" s="6"/>
      <c r="F4" s="8">
        <f>SUM(F2:F3)</f>
        <v>207172.5</v>
      </c>
      <c r="G4" s="8">
        <f>SUM(G2:G3)</f>
        <v>37291.05</v>
      </c>
      <c r="H4" s="8">
        <f>H2+H3</f>
        <v>244463.55</v>
      </c>
    </row>
    <row r="5" spans="1:8" ht="15">
      <c r="A5" s="61">
        <f>D5*0.0431</f>
        <v>1.1720614</v>
      </c>
      <c r="B5" s="77" t="s">
        <v>11</v>
      </c>
      <c r="C5" s="10" t="s">
        <v>8</v>
      </c>
      <c r="D5" s="9">
        <v>27.194</v>
      </c>
      <c r="E5" s="3">
        <v>3428.1</v>
      </c>
      <c r="F5" s="11">
        <v>93223.75</v>
      </c>
      <c r="G5" s="12">
        <v>16780.28</v>
      </c>
      <c r="H5" s="5">
        <f>F5+G5</f>
        <v>110004.03</v>
      </c>
    </row>
    <row r="6" spans="1:8" ht="15">
      <c r="A6" s="59">
        <f>D6*0.0431</f>
        <v>0.8470443</v>
      </c>
      <c r="B6" s="78"/>
      <c r="C6" s="4" t="s">
        <v>9</v>
      </c>
      <c r="D6" s="3">
        <v>19.653</v>
      </c>
      <c r="E6" s="3">
        <v>2391.8</v>
      </c>
      <c r="F6" s="5">
        <v>47006.05</v>
      </c>
      <c r="G6" s="5">
        <v>8461.09</v>
      </c>
      <c r="H6" s="5">
        <f>F6+G6</f>
        <v>55467.14</v>
      </c>
    </row>
    <row r="7" spans="1:8" ht="15.75" thickBot="1">
      <c r="A7" s="60">
        <f>A5+A6</f>
        <v>2.0191057</v>
      </c>
      <c r="B7" s="79"/>
      <c r="C7" s="7" t="s">
        <v>10</v>
      </c>
      <c r="D7" s="8">
        <f>SUM(D5:D6)</f>
        <v>46.846999999999994</v>
      </c>
      <c r="E7" s="6"/>
      <c r="F7" s="8">
        <f>SUM(F5:F6)</f>
        <v>140229.8</v>
      </c>
      <c r="G7" s="8">
        <f>SUM(G5:G6)</f>
        <v>25241.37</v>
      </c>
      <c r="H7" s="13">
        <f>H5+H6</f>
        <v>165471.16999999998</v>
      </c>
    </row>
    <row r="8" spans="1:8" ht="15">
      <c r="A8" s="61">
        <f>D8*0.0431</f>
        <v>1.1838708</v>
      </c>
      <c r="B8" s="77" t="s">
        <v>12</v>
      </c>
      <c r="C8" s="10" t="s">
        <v>8</v>
      </c>
      <c r="D8" s="9">
        <v>27.468</v>
      </c>
      <c r="E8" s="3">
        <v>3428.1</v>
      </c>
      <c r="F8" s="9">
        <v>94163.05</v>
      </c>
      <c r="G8" s="9">
        <v>16949.35</v>
      </c>
      <c r="H8" s="5">
        <f>F8+G8</f>
        <v>111112.4</v>
      </c>
    </row>
    <row r="9" spans="1:8" ht="15">
      <c r="A9" s="59">
        <f>D9*0.0431</f>
        <v>0.9392352</v>
      </c>
      <c r="B9" s="78"/>
      <c r="C9" s="4" t="s">
        <v>9</v>
      </c>
      <c r="D9" s="3">
        <v>21.792</v>
      </c>
      <c r="E9" s="3">
        <v>2391.8</v>
      </c>
      <c r="F9" s="3">
        <v>52122.11</v>
      </c>
      <c r="G9" s="3">
        <v>9381.98</v>
      </c>
      <c r="H9" s="5">
        <f>F9+G9</f>
        <v>61504.09</v>
      </c>
    </row>
    <row r="10" spans="1:9" ht="15.75" thickBot="1">
      <c r="A10" s="62">
        <f>A8+A9</f>
        <v>2.123106</v>
      </c>
      <c r="B10" s="79"/>
      <c r="C10" s="7" t="s">
        <v>10</v>
      </c>
      <c r="D10" s="8">
        <f>D8+D9</f>
        <v>49.260000000000005</v>
      </c>
      <c r="E10" s="6"/>
      <c r="F10" s="8">
        <f>SUM(F8:F9)</f>
        <v>146285.16</v>
      </c>
      <c r="G10" s="8"/>
      <c r="H10" s="13">
        <f>H8+H9</f>
        <v>172616.49</v>
      </c>
      <c r="I10" s="14"/>
    </row>
    <row r="11" spans="1:8" ht="15">
      <c r="A11" s="63">
        <f>D11*0.0431</f>
        <v>1.2197730999999998</v>
      </c>
      <c r="B11" s="80" t="s">
        <v>13</v>
      </c>
      <c r="C11" s="16" t="s">
        <v>8</v>
      </c>
      <c r="D11" s="15">
        <v>28.301</v>
      </c>
      <c r="E11" s="15">
        <v>3428.1</v>
      </c>
      <c r="F11" s="15">
        <v>97018.66</v>
      </c>
      <c r="G11" s="15">
        <v>17463.36</v>
      </c>
      <c r="H11" s="17">
        <f>F11+G11</f>
        <v>114482.02</v>
      </c>
    </row>
    <row r="12" spans="1:8" ht="15">
      <c r="A12" s="64">
        <f>D12*0.0431</f>
        <v>0.8246323</v>
      </c>
      <c r="B12" s="81"/>
      <c r="C12" s="19" t="s">
        <v>9</v>
      </c>
      <c r="D12" s="18">
        <v>19.133</v>
      </c>
      <c r="E12" s="18">
        <v>2391.8</v>
      </c>
      <c r="F12" s="18">
        <v>45762.31</v>
      </c>
      <c r="G12" s="18">
        <v>8237.22</v>
      </c>
      <c r="H12" s="20">
        <f>F12+G12</f>
        <v>53999.53</v>
      </c>
    </row>
    <row r="13" spans="1:8" ht="15.75" thickBot="1">
      <c r="A13" s="65">
        <f>A11+A12</f>
        <v>2.0444053999999996</v>
      </c>
      <c r="B13" s="82"/>
      <c r="C13" s="21" t="s">
        <v>10</v>
      </c>
      <c r="D13" s="22">
        <f>SUM(D11:D12)</f>
        <v>47.434</v>
      </c>
      <c r="E13" s="22"/>
      <c r="F13" s="22">
        <f>SUM(F11:F12)</f>
        <v>142780.97</v>
      </c>
      <c r="G13" s="22">
        <f>SUM(G11:G12)</f>
        <v>25700.58</v>
      </c>
      <c r="H13" s="23">
        <f>H12+H11</f>
        <v>168481.55</v>
      </c>
    </row>
    <row r="14" spans="1:8" ht="15">
      <c r="A14" s="63">
        <f>D14*0.0431</f>
        <v>1.015867</v>
      </c>
      <c r="B14" s="80" t="s">
        <v>14</v>
      </c>
      <c r="C14" s="16" t="s">
        <v>8</v>
      </c>
      <c r="D14" s="15">
        <v>23.57</v>
      </c>
      <c r="E14" s="15">
        <v>3428.1</v>
      </c>
      <c r="F14" s="15">
        <v>80800.32</v>
      </c>
      <c r="G14" s="15">
        <v>14544.06</v>
      </c>
      <c r="H14" s="17">
        <f>F14+G14</f>
        <v>95344.38</v>
      </c>
    </row>
    <row r="15" spans="1:8" ht="15">
      <c r="A15" s="63">
        <f>D15*0.0431</f>
        <v>0.8441135000000001</v>
      </c>
      <c r="B15" s="81"/>
      <c r="C15" s="19" t="s">
        <v>9</v>
      </c>
      <c r="D15" s="18">
        <v>19.585</v>
      </c>
      <c r="E15" s="18">
        <v>2391.8</v>
      </c>
      <c r="F15" s="18">
        <v>46843.4</v>
      </c>
      <c r="G15" s="18">
        <v>8431.81</v>
      </c>
      <c r="H15" s="20">
        <f>F15+G15</f>
        <v>55275.21</v>
      </c>
    </row>
    <row r="16" spans="1:8" ht="15.75" thickBot="1">
      <c r="A16" s="65">
        <f>A14+A15</f>
        <v>1.8599805000000003</v>
      </c>
      <c r="B16" s="82"/>
      <c r="C16" s="21" t="s">
        <v>10</v>
      </c>
      <c r="D16" s="22">
        <f>SUM(D14:D15)</f>
        <v>43.155</v>
      </c>
      <c r="E16" s="22"/>
      <c r="F16" s="22">
        <f>SUM(F14:F15)</f>
        <v>127643.72</v>
      </c>
      <c r="G16" s="22">
        <f>SUM(G14:G15)</f>
        <v>22975.87</v>
      </c>
      <c r="H16" s="23">
        <f>H15+H14</f>
        <v>150619.59</v>
      </c>
    </row>
    <row r="17" spans="1:8" ht="15">
      <c r="A17" s="63">
        <f>D17*0.0431</f>
        <v>1.023194</v>
      </c>
      <c r="B17" s="80" t="s">
        <v>15</v>
      </c>
      <c r="C17" s="16" t="s">
        <v>8</v>
      </c>
      <c r="D17" s="15">
        <v>23.74</v>
      </c>
      <c r="E17" s="15">
        <v>3428.1</v>
      </c>
      <c r="F17" s="17">
        <v>81383.09</v>
      </c>
      <c r="G17" s="17">
        <v>14648.96</v>
      </c>
      <c r="H17" s="17">
        <f>F17+G17</f>
        <v>96032.04999999999</v>
      </c>
    </row>
    <row r="18" spans="1:8" ht="15">
      <c r="A18" s="63">
        <f>D18*0.0431</f>
        <v>0.9327270999999999</v>
      </c>
      <c r="B18" s="81"/>
      <c r="C18" s="19" t="s">
        <v>9</v>
      </c>
      <c r="D18" s="18">
        <v>21.641</v>
      </c>
      <c r="E18" s="18">
        <v>2391.8</v>
      </c>
      <c r="F18" s="20">
        <v>51760.94</v>
      </c>
      <c r="G18" s="20">
        <v>9316.97</v>
      </c>
      <c r="H18" s="20">
        <f>F18+G18</f>
        <v>61077.91</v>
      </c>
    </row>
    <row r="19" spans="1:8" ht="15.75" thickBot="1">
      <c r="A19" s="65">
        <f>A17+A18</f>
        <v>1.9559210999999999</v>
      </c>
      <c r="B19" s="82"/>
      <c r="C19" s="21" t="s">
        <v>10</v>
      </c>
      <c r="D19" s="22">
        <f>SUM(D17:D18)</f>
        <v>45.381</v>
      </c>
      <c r="E19" s="22"/>
      <c r="F19" s="22">
        <f>SUM(F17:F18)</f>
        <v>133144.03</v>
      </c>
      <c r="G19" s="22">
        <f>SUM(G17:G18)</f>
        <v>23965.93</v>
      </c>
      <c r="H19" s="23">
        <f>H18+H17</f>
        <v>157109.96</v>
      </c>
    </row>
    <row r="20" spans="1:8" ht="15">
      <c r="A20" s="63">
        <f>D20*0.0431</f>
        <v>1.1448222000000001</v>
      </c>
      <c r="B20" s="70" t="s">
        <v>16</v>
      </c>
      <c r="C20" s="25" t="s">
        <v>8</v>
      </c>
      <c r="D20" s="24">
        <v>26.562</v>
      </c>
      <c r="E20" s="24">
        <v>3554.35</v>
      </c>
      <c r="F20" s="24">
        <v>94410.64</v>
      </c>
      <c r="G20" s="24">
        <v>16993.92</v>
      </c>
      <c r="H20" s="26">
        <f>F20+G20</f>
        <v>111404.56</v>
      </c>
    </row>
    <row r="21" spans="1:8" ht="15">
      <c r="A21" s="63">
        <f>D21*0.0431</f>
        <v>2.2455531</v>
      </c>
      <c r="B21" s="71"/>
      <c r="C21" s="28" t="s">
        <v>9</v>
      </c>
      <c r="D21" s="27">
        <v>52.101</v>
      </c>
      <c r="E21" s="27">
        <v>2498.05</v>
      </c>
      <c r="F21" s="27">
        <v>130150.9</v>
      </c>
      <c r="G21" s="27">
        <v>23427.16</v>
      </c>
      <c r="H21" s="29">
        <f>F21+G21</f>
        <v>153578.06</v>
      </c>
    </row>
    <row r="22" spans="1:8" ht="15.75" thickBot="1">
      <c r="A22" s="65">
        <f>A20+A21</f>
        <v>3.3903753</v>
      </c>
      <c r="B22" s="72"/>
      <c r="C22" s="31" t="s">
        <v>10</v>
      </c>
      <c r="D22" s="32">
        <f>SUM(D20:D21)</f>
        <v>78.663</v>
      </c>
      <c r="E22" s="30"/>
      <c r="F22" s="32">
        <f>SUM(F20:F21)</f>
        <v>224561.53999999998</v>
      </c>
      <c r="G22" s="32">
        <f>SUM(G20:G21)</f>
        <v>40421.08</v>
      </c>
      <c r="H22" s="33">
        <f>H20+H21</f>
        <v>264982.62</v>
      </c>
    </row>
    <row r="23" spans="1:8" ht="15">
      <c r="A23" s="63">
        <f>D23*0.0431</f>
        <v>1.24128</v>
      </c>
      <c r="B23" s="70" t="s">
        <v>17</v>
      </c>
      <c r="C23" s="25" t="s">
        <v>8</v>
      </c>
      <c r="D23" s="24">
        <v>28.8</v>
      </c>
      <c r="E23" s="24">
        <v>3554.35</v>
      </c>
      <c r="F23" s="24">
        <v>102365.28</v>
      </c>
      <c r="G23" s="24">
        <v>18425.75</v>
      </c>
      <c r="H23" s="26">
        <f>F23+G23</f>
        <v>120791.03</v>
      </c>
    </row>
    <row r="24" spans="1:8" ht="15">
      <c r="A24" s="63">
        <f>D24*0.0431</f>
        <v>3.4340356</v>
      </c>
      <c r="B24" s="71"/>
      <c r="C24" s="28" t="s">
        <v>9</v>
      </c>
      <c r="D24" s="27">
        <v>79.676</v>
      </c>
      <c r="E24" s="27">
        <v>2498.05</v>
      </c>
      <c r="F24" s="27">
        <v>199034.63</v>
      </c>
      <c r="G24" s="27">
        <v>35826.23</v>
      </c>
      <c r="H24" s="29">
        <f>F24+G24</f>
        <v>234860.86000000002</v>
      </c>
    </row>
    <row r="25" spans="1:10" ht="15.75" thickBot="1">
      <c r="A25" s="66">
        <f>A23+A24</f>
        <v>4.6753156</v>
      </c>
      <c r="B25" s="72"/>
      <c r="C25" s="31" t="s">
        <v>10</v>
      </c>
      <c r="D25" s="32">
        <f>SUM(D23:D24)</f>
        <v>108.476</v>
      </c>
      <c r="E25" s="30"/>
      <c r="F25" s="32">
        <f>SUM(F23:F24)</f>
        <v>301399.91000000003</v>
      </c>
      <c r="G25" s="32">
        <f>SUM(G23:G24)</f>
        <v>54251.98</v>
      </c>
      <c r="H25" s="33">
        <f>H23+H24</f>
        <v>355651.89</v>
      </c>
      <c r="J25" s="14"/>
    </row>
    <row r="26" spans="1:8" ht="15">
      <c r="A26" s="63">
        <f>D26*0.0431</f>
        <v>1.186112</v>
      </c>
      <c r="B26" s="70" t="s">
        <v>18</v>
      </c>
      <c r="C26" s="25" t="s">
        <v>8</v>
      </c>
      <c r="D26" s="24">
        <v>27.52</v>
      </c>
      <c r="E26" s="24">
        <v>3554.35</v>
      </c>
      <c r="F26" s="24">
        <v>97815.71</v>
      </c>
      <c r="G26" s="24">
        <v>17606.83</v>
      </c>
      <c r="H26" s="26">
        <v>115422.54</v>
      </c>
    </row>
    <row r="27" spans="1:8" ht="15">
      <c r="A27" s="63">
        <f>D27*0.0431</f>
        <v>3.0948385999999997</v>
      </c>
      <c r="B27" s="71"/>
      <c r="C27" s="28" t="s">
        <v>9</v>
      </c>
      <c r="D27" s="27">
        <v>71.806</v>
      </c>
      <c r="E27" s="27">
        <v>2498.05</v>
      </c>
      <c r="F27" s="27">
        <v>179374.98</v>
      </c>
      <c r="G27" s="27">
        <v>32287.5</v>
      </c>
      <c r="H27" s="29">
        <v>211662.48</v>
      </c>
    </row>
    <row r="28" spans="1:9" ht="15.75" thickBot="1">
      <c r="A28" s="65">
        <f>A26+A27</f>
        <v>4.2809506</v>
      </c>
      <c r="B28" s="72"/>
      <c r="C28" s="31" t="s">
        <v>10</v>
      </c>
      <c r="D28" s="32">
        <f>SUM(D26:D27)</f>
        <v>99.326</v>
      </c>
      <c r="E28" s="30"/>
      <c r="F28" s="32">
        <f>SUM(F26:F27)</f>
        <v>277190.69</v>
      </c>
      <c r="G28" s="32">
        <f>SUM(G26:G27)</f>
        <v>49894.33</v>
      </c>
      <c r="H28" s="33">
        <f>H26+H27</f>
        <v>327085.02</v>
      </c>
      <c r="I28" s="34"/>
    </row>
    <row r="29" spans="1:8" ht="15">
      <c r="A29" s="63">
        <f>(D29/100*4.31)/(1-4.31/100)</f>
        <v>1.5112700386665272</v>
      </c>
      <c r="B29" s="73" t="s">
        <v>19</v>
      </c>
      <c r="C29" s="36" t="s">
        <v>8</v>
      </c>
      <c r="D29" s="35">
        <v>33.553</v>
      </c>
      <c r="E29" s="37">
        <v>3554.35</v>
      </c>
      <c r="F29" s="35">
        <v>119259.11</v>
      </c>
      <c r="G29" s="35">
        <v>21466.64</v>
      </c>
      <c r="H29" s="38">
        <f>F29+G29</f>
        <v>140725.75</v>
      </c>
    </row>
    <row r="30" spans="1:8" ht="15">
      <c r="A30" s="63">
        <f>(D30/100*4.31)/(1-4.31/100)</f>
        <v>1.5065857456369522</v>
      </c>
      <c r="B30" s="74"/>
      <c r="C30" s="39" t="s">
        <v>9</v>
      </c>
      <c r="D30" s="37">
        <v>33.449</v>
      </c>
      <c r="E30" s="27">
        <v>2498.05</v>
      </c>
      <c r="F30" s="37">
        <v>83557.27</v>
      </c>
      <c r="G30" s="37">
        <v>15040.31</v>
      </c>
      <c r="H30" s="40">
        <f>F30+G30</f>
        <v>98597.58</v>
      </c>
    </row>
    <row r="31" spans="1:8" ht="15.75" thickBot="1">
      <c r="A31" s="65">
        <f>A29+A30</f>
        <v>3.0178557843034794</v>
      </c>
      <c r="B31" s="75"/>
      <c r="C31" s="42" t="s">
        <v>10</v>
      </c>
      <c r="D31" s="43">
        <f>SUM(D29:D30)</f>
        <v>67.002</v>
      </c>
      <c r="E31" s="41"/>
      <c r="F31" s="43">
        <f>SUM(F29:F30)</f>
        <v>202816.38</v>
      </c>
      <c r="G31" s="43">
        <f>SUM(G29:G30)</f>
        <v>36506.95</v>
      </c>
      <c r="H31" s="44">
        <f>H29+H30</f>
        <v>239323.33000000002</v>
      </c>
    </row>
    <row r="32" spans="1:8" ht="15">
      <c r="A32" s="63">
        <f>(D32/100*4.31)/(1-4.31/100)</f>
        <v>1.4771287490855889</v>
      </c>
      <c r="B32" s="73" t="s">
        <v>20</v>
      </c>
      <c r="C32" s="36" t="s">
        <v>8</v>
      </c>
      <c r="D32" s="35">
        <v>32.795</v>
      </c>
      <c r="E32" s="37">
        <v>3554.35</v>
      </c>
      <c r="F32" s="35">
        <v>116564.91</v>
      </c>
      <c r="G32" s="35">
        <v>20981.68</v>
      </c>
      <c r="H32" s="38">
        <f>F32+G32</f>
        <v>137546.59</v>
      </c>
    </row>
    <row r="33" spans="1:8" ht="15">
      <c r="A33" s="63">
        <f>(D33/100*4.31)/(1-4.31/100)</f>
        <v>1.0482456892047236</v>
      </c>
      <c r="B33" s="74"/>
      <c r="C33" s="39" t="s">
        <v>9</v>
      </c>
      <c r="D33" s="37">
        <v>23.273</v>
      </c>
      <c r="E33" s="27">
        <v>2498.05</v>
      </c>
      <c r="F33" s="37">
        <v>58137.12</v>
      </c>
      <c r="G33" s="37">
        <v>10464.68</v>
      </c>
      <c r="H33" s="40">
        <f>F33+G33</f>
        <v>68601.8</v>
      </c>
    </row>
    <row r="34" spans="1:8" ht="15.75" thickBot="1">
      <c r="A34" s="65">
        <f>A32+A33</f>
        <v>2.5253744382903127</v>
      </c>
      <c r="B34" s="75"/>
      <c r="C34" s="42" t="s">
        <v>10</v>
      </c>
      <c r="D34" s="43">
        <f>SUM(D32:D33)</f>
        <v>56.068</v>
      </c>
      <c r="E34" s="41"/>
      <c r="F34" s="44">
        <f>F32+F33</f>
        <v>174702.03</v>
      </c>
      <c r="G34" s="44">
        <f>G32+G33</f>
        <v>31446.36</v>
      </c>
      <c r="H34" s="44">
        <f>H32+H33</f>
        <v>206148.39</v>
      </c>
    </row>
    <row r="35" spans="1:8" ht="15">
      <c r="A35" s="63">
        <f>(D35/100*4.31)/(1-4.31/100)</f>
        <v>1.7577809593478944</v>
      </c>
      <c r="B35" s="76" t="s">
        <v>21</v>
      </c>
      <c r="C35" s="46" t="s">
        <v>8</v>
      </c>
      <c r="D35" s="45">
        <v>39.026</v>
      </c>
      <c r="E35" s="37">
        <v>3554.35</v>
      </c>
      <c r="F35" s="45">
        <v>138712.06</v>
      </c>
      <c r="G35" s="45">
        <v>24968.17</v>
      </c>
      <c r="H35" s="38">
        <f>F35+G35</f>
        <v>163680.22999999998</v>
      </c>
    </row>
    <row r="36" spans="1:10" ht="15">
      <c r="A36" s="63">
        <f>(D36/100*4.31)/(1-4.31/100)</f>
        <v>1.102700595673529</v>
      </c>
      <c r="B36" s="74"/>
      <c r="C36" s="39" t="s">
        <v>9</v>
      </c>
      <c r="D36" s="37">
        <v>24.482</v>
      </c>
      <c r="E36" s="27">
        <v>2498.05</v>
      </c>
      <c r="F36" s="37">
        <v>61157.26</v>
      </c>
      <c r="G36" s="37">
        <v>11008.31</v>
      </c>
      <c r="H36" s="40">
        <f>F36+G36</f>
        <v>72165.57</v>
      </c>
      <c r="J36" t="s">
        <v>22</v>
      </c>
    </row>
    <row r="37" spans="1:8" ht="15.75" thickBot="1">
      <c r="A37" s="65">
        <f>A35+A36</f>
        <v>2.8604815550214235</v>
      </c>
      <c r="B37" s="75"/>
      <c r="C37" s="42" t="s">
        <v>10</v>
      </c>
      <c r="D37" s="43">
        <f>SUM(D35:D36)</f>
        <v>63.508</v>
      </c>
      <c r="E37" s="41"/>
      <c r="F37" s="44">
        <f>F35+F36</f>
        <v>199869.32</v>
      </c>
      <c r="G37" s="44">
        <f>G35+G36</f>
        <v>35976.479999999996</v>
      </c>
      <c r="H37" s="44">
        <f>H35+H36</f>
        <v>235845.8</v>
      </c>
    </row>
    <row r="38" spans="1:8" ht="15">
      <c r="A38" s="47"/>
      <c r="B38" s="47"/>
      <c r="C38" s="48"/>
      <c r="D38" s="47"/>
      <c r="E38" s="1"/>
      <c r="F38" s="47"/>
      <c r="G38" s="47"/>
      <c r="H38" s="49">
        <f>H4+H7+H10+H13+H16+H19+H22+H25+H28+H31+H34+H37</f>
        <v>2687799.3600000003</v>
      </c>
    </row>
    <row r="39" spans="1:8" ht="15">
      <c r="A39" s="50"/>
      <c r="B39" s="1"/>
      <c r="C39" s="51" t="s">
        <v>23</v>
      </c>
      <c r="D39" s="51">
        <f>D4+D7+D10</f>
        <v>167.783</v>
      </c>
      <c r="E39" s="51"/>
      <c r="F39" s="51">
        <f>F4+F7+F10</f>
        <v>493687.45999999996</v>
      </c>
      <c r="G39" s="51">
        <f>G4+G7+G10</f>
        <v>62532.42</v>
      </c>
      <c r="H39" s="52">
        <f>H4+H7+H10</f>
        <v>582551.21</v>
      </c>
    </row>
    <row r="40" spans="1:8" ht="15">
      <c r="A40" s="50"/>
      <c r="B40" s="1"/>
      <c r="C40" s="51" t="s">
        <v>24</v>
      </c>
      <c r="D40" s="51">
        <f>D4+D7+D10+D13+D16+D19</f>
        <v>303.75299999999993</v>
      </c>
      <c r="E40" s="51"/>
      <c r="F40" s="51">
        <f>F4+F7+F10+F13+F16+F19</f>
        <v>897256.1799999999</v>
      </c>
      <c r="G40" s="51">
        <f>G4+G7+G10+G13+G16+G19</f>
        <v>135174.8</v>
      </c>
      <c r="H40" s="52">
        <f>H4+H7+H10+H13+H16+H19</f>
        <v>1058762.31</v>
      </c>
    </row>
    <row r="41" spans="1:8" ht="15">
      <c r="A41" s="50"/>
      <c r="B41" s="1"/>
      <c r="C41" s="51" t="s">
        <v>25</v>
      </c>
      <c r="D41" s="51">
        <f>D4+D7+D10+D13+D16+D19+D22+D25+D28</f>
        <v>590.218</v>
      </c>
      <c r="E41" s="51"/>
      <c r="F41" s="51">
        <f>F4+F7+F10+F13+F16+F19+F22+F25+F28</f>
        <v>1700408.3199999998</v>
      </c>
      <c r="G41" s="51">
        <f>G4+G7+G10+G13+G16+G19+G22+G25+G28</f>
        <v>279742.19</v>
      </c>
      <c r="H41" s="52">
        <f>H4+H7+H10+H13+H16+H19+H22+H25+H28</f>
        <v>2006481.8400000003</v>
      </c>
    </row>
    <row r="42" spans="1:8" ht="15">
      <c r="A42" s="50"/>
      <c r="B42" s="53"/>
      <c r="C42" s="54" t="s">
        <v>26</v>
      </c>
      <c r="D42" s="51">
        <f>D4+D7+D10+D13+D16+D19+D22+D25+D28+D31+D34+D37</f>
        <v>776.7959999999999</v>
      </c>
      <c r="E42" s="51"/>
      <c r="F42" s="51">
        <f>F4+F7+F10+F13+F16+F19+F22+F25+F28+F31+F34+F37</f>
        <v>2277796.05</v>
      </c>
      <c r="G42" s="51">
        <f>G4+G7+G10+G13+G16+G19+G22+G25+G28+G31+G34+G37</f>
        <v>383671.98</v>
      </c>
      <c r="H42" s="52">
        <f>H4+H7+H10+H13+H16+H19+H22+H25+H28+H31+H34+H37</f>
        <v>2687799.3600000003</v>
      </c>
    </row>
    <row r="43" spans="1:8" ht="15">
      <c r="A43" s="50"/>
      <c r="B43" s="67"/>
      <c r="C43" s="68"/>
      <c r="D43" s="68"/>
      <c r="E43" s="68"/>
      <c r="F43" s="68"/>
      <c r="G43" s="68"/>
      <c r="H43" s="69"/>
    </row>
    <row r="44" spans="1:8" ht="15">
      <c r="A44" s="50"/>
      <c r="B44" s="1" t="s">
        <v>27</v>
      </c>
      <c r="C44" s="54" t="s">
        <v>28</v>
      </c>
      <c r="D44" s="1">
        <f>D2+D5+D8+D11+D14+D17+D20+D23+D26+D29+D32+D35</f>
        <v>353.0150000000001</v>
      </c>
      <c r="E44" s="1"/>
      <c r="F44" s="1">
        <f aca="true" t="shared" si="0" ref="F44:H45">F2+F5+F8+F11+F14+F17+F20+F23+F26+F29+F32+F35</f>
        <v>1233938.04</v>
      </c>
      <c r="G44" s="1">
        <f t="shared" si="0"/>
        <v>222108.86</v>
      </c>
      <c r="H44" s="55">
        <f t="shared" si="0"/>
        <v>1456046.9000000001</v>
      </c>
    </row>
    <row r="45" spans="1:8" ht="15">
      <c r="A45" s="50"/>
      <c r="B45" s="1"/>
      <c r="C45" s="54" t="s">
        <v>29</v>
      </c>
      <c r="D45" s="1">
        <f>D3+D6+D9+D12+D15+D18+D21+D24+D27+D30+D33+D36</f>
        <v>423.78099999999995</v>
      </c>
      <c r="E45" s="1"/>
      <c r="F45" s="1">
        <f t="shared" si="0"/>
        <v>1043858.01</v>
      </c>
      <c r="G45" s="1">
        <f t="shared" si="0"/>
        <v>187894.44999999998</v>
      </c>
      <c r="H45" s="55">
        <f t="shared" si="0"/>
        <v>1231752.46</v>
      </c>
    </row>
    <row r="46" spans="1:8" ht="15">
      <c r="A46" s="50"/>
      <c r="B46" s="1"/>
      <c r="C46" s="54" t="s">
        <v>30</v>
      </c>
      <c r="D46" s="1">
        <f>D44+D45</f>
        <v>776.796</v>
      </c>
      <c r="E46" s="1"/>
      <c r="F46" s="1">
        <f>F44+F45</f>
        <v>2277796.05</v>
      </c>
      <c r="G46" s="1">
        <f>G44+G45</f>
        <v>410003.30999999994</v>
      </c>
      <c r="H46" s="55">
        <f>H44+H45</f>
        <v>2687799.3600000003</v>
      </c>
    </row>
    <row r="47" spans="1:8" ht="15">
      <c r="A47" s="50"/>
      <c r="B47" s="50"/>
      <c r="C47" s="50"/>
      <c r="D47" s="50"/>
      <c r="E47" s="50"/>
      <c r="F47" s="50"/>
      <c r="G47" s="50"/>
      <c r="H47" s="50"/>
    </row>
    <row r="48" spans="1:8" ht="15">
      <c r="A48" s="50"/>
      <c r="B48" s="1" t="s">
        <v>31</v>
      </c>
      <c r="C48" s="54" t="s">
        <v>28</v>
      </c>
      <c r="D48" s="1">
        <f>D2+D5+D8</f>
        <v>89.148</v>
      </c>
      <c r="E48" s="1"/>
      <c r="F48" s="1">
        <f aca="true" t="shared" si="1" ref="F48:H49">F2+F5+F8</f>
        <v>305608.26</v>
      </c>
      <c r="G48" s="1">
        <f t="shared" si="1"/>
        <v>55009.49</v>
      </c>
      <c r="H48" s="55">
        <f t="shared" si="1"/>
        <v>360617.75</v>
      </c>
    </row>
    <row r="49" spans="1:8" ht="15">
      <c r="A49" s="50"/>
      <c r="B49" s="50"/>
      <c r="C49" s="54" t="s">
        <v>29</v>
      </c>
      <c r="D49" s="1">
        <f>D3+D6+D9</f>
        <v>78.63499999999999</v>
      </c>
      <c r="E49" s="1"/>
      <c r="F49" s="1">
        <f t="shared" si="1"/>
        <v>188079.2</v>
      </c>
      <c r="G49" s="1">
        <f t="shared" si="1"/>
        <v>33854.259999999995</v>
      </c>
      <c r="H49" s="55">
        <f t="shared" si="1"/>
        <v>221933.46</v>
      </c>
    </row>
    <row r="50" spans="1:8" ht="15">
      <c r="A50" s="50"/>
      <c r="B50" s="50"/>
      <c r="C50" s="54" t="s">
        <v>30</v>
      </c>
      <c r="D50" s="1">
        <f>D48+D49</f>
        <v>167.783</v>
      </c>
      <c r="E50" s="1"/>
      <c r="F50" s="1">
        <f>F48+F49</f>
        <v>493687.46</v>
      </c>
      <c r="G50" s="1">
        <f>G48+G49</f>
        <v>88863.75</v>
      </c>
      <c r="H50" s="55">
        <f>H48+H49</f>
        <v>582551.21</v>
      </c>
    </row>
    <row r="51" spans="1:8" ht="15">
      <c r="A51" s="50"/>
      <c r="B51" s="50"/>
      <c r="C51" s="50"/>
      <c r="D51" s="50"/>
      <c r="E51" s="50"/>
      <c r="F51" s="50"/>
      <c r="G51" s="50"/>
      <c r="H51" s="50"/>
    </row>
    <row r="52" spans="1:9" ht="15">
      <c r="A52" s="50"/>
      <c r="B52" s="1" t="s">
        <v>32</v>
      </c>
      <c r="C52" s="54" t="s">
        <v>28</v>
      </c>
      <c r="D52" s="1">
        <f>D2+D5+D8+D11+D14+D17</f>
        <v>164.75900000000001</v>
      </c>
      <c r="E52" s="1"/>
      <c r="F52" s="1">
        <f aca="true" t="shared" si="2" ref="F52:H53">F2+F5+F8+F11+F14+F17</f>
        <v>564810.3300000001</v>
      </c>
      <c r="G52" s="1">
        <f t="shared" si="2"/>
        <v>101665.87</v>
      </c>
      <c r="H52" s="55">
        <f t="shared" si="2"/>
        <v>666476.2</v>
      </c>
      <c r="I52" s="56">
        <f>D52*1000</f>
        <v>164759</v>
      </c>
    </row>
    <row r="53" spans="1:9" ht="15">
      <c r="A53" s="50"/>
      <c r="B53" s="50"/>
      <c r="C53" s="54" t="s">
        <v>29</v>
      </c>
      <c r="D53" s="1">
        <f>D3+D6+D9+D12+D15+D18</f>
        <v>138.99399999999997</v>
      </c>
      <c r="E53" s="1"/>
      <c r="F53" s="1">
        <f t="shared" si="2"/>
        <v>332445.85000000003</v>
      </c>
      <c r="G53" s="1">
        <f t="shared" si="2"/>
        <v>59840.259999999995</v>
      </c>
      <c r="H53" s="55">
        <f t="shared" si="2"/>
        <v>392286.11</v>
      </c>
      <c r="I53" s="56">
        <f>D53*1000</f>
        <v>138993.99999999997</v>
      </c>
    </row>
    <row r="54" spans="1:9" ht="15">
      <c r="A54" s="50"/>
      <c r="B54" s="50"/>
      <c r="C54" s="54" t="s">
        <v>30</v>
      </c>
      <c r="D54" s="1">
        <f>D52+D53</f>
        <v>303.753</v>
      </c>
      <c r="E54" s="1"/>
      <c r="F54" s="1">
        <f>F52+F53</f>
        <v>897256.1800000002</v>
      </c>
      <c r="G54" s="1">
        <f>G52+G53</f>
        <v>161506.13</v>
      </c>
      <c r="H54" s="55">
        <f>H52+H53</f>
        <v>1058762.31</v>
      </c>
      <c r="I54" s="49">
        <f>I52+I53</f>
        <v>303753</v>
      </c>
    </row>
    <row r="55" spans="1:8" ht="15">
      <c r="A55" s="50"/>
      <c r="B55" s="50"/>
      <c r="C55" s="50"/>
      <c r="D55" s="50"/>
      <c r="E55" s="50"/>
      <c r="F55" s="50"/>
      <c r="G55" s="50"/>
      <c r="H55" s="50"/>
    </row>
    <row r="56" spans="1:8" ht="15">
      <c r="A56" s="50"/>
      <c r="B56" s="1" t="s">
        <v>33</v>
      </c>
      <c r="C56" s="54" t="s">
        <v>28</v>
      </c>
      <c r="D56" s="1">
        <f>D2+D5+D8+D11+D14+D17+D20+D23+D26</f>
        <v>247.64100000000005</v>
      </c>
      <c r="E56" s="1"/>
      <c r="F56" s="1">
        <f aca="true" t="shared" si="3" ref="F56:H57">F2+F5+F8+F11+F14+F17+F20+F23+F26</f>
        <v>859401.9600000001</v>
      </c>
      <c r="G56" s="1">
        <f t="shared" si="3"/>
        <v>154692.37</v>
      </c>
      <c r="H56" s="55">
        <f t="shared" si="3"/>
        <v>1014094.3300000001</v>
      </c>
    </row>
    <row r="57" spans="1:8" ht="15">
      <c r="A57" s="50"/>
      <c r="B57" s="50"/>
      <c r="C57" s="54" t="s">
        <v>29</v>
      </c>
      <c r="D57" s="1">
        <f>D3+D6+D9+D12+D15+D18+D21+D24+D27</f>
        <v>342.57699999999994</v>
      </c>
      <c r="E57" s="1"/>
      <c r="F57" s="1">
        <f t="shared" si="3"/>
        <v>841006.36</v>
      </c>
      <c r="G57" s="1">
        <f t="shared" si="3"/>
        <v>151381.15</v>
      </c>
      <c r="H57" s="55">
        <f t="shared" si="3"/>
        <v>992387.5099999999</v>
      </c>
    </row>
    <row r="58" spans="1:8" ht="15">
      <c r="A58" s="50"/>
      <c r="B58" s="50"/>
      <c r="C58" s="54" t="s">
        <v>30</v>
      </c>
      <c r="D58" s="1">
        <f>D56+D57</f>
        <v>590.218</v>
      </c>
      <c r="E58" s="1"/>
      <c r="F58" s="1">
        <f>F56+F57</f>
        <v>1700408.32</v>
      </c>
      <c r="G58" s="1">
        <f>G56+G57</f>
        <v>306073.52</v>
      </c>
      <c r="H58" s="55">
        <f>H56+H57</f>
        <v>2006481.8399999999</v>
      </c>
    </row>
    <row r="59" spans="1:8" ht="15">
      <c r="A59" s="50"/>
      <c r="B59" s="50"/>
      <c r="C59" s="50"/>
      <c r="D59" s="50"/>
      <c r="E59" s="50"/>
      <c r="F59" s="50"/>
      <c r="G59" s="50"/>
      <c r="H59" s="50"/>
    </row>
    <row r="60" spans="1:8" ht="15">
      <c r="A60" s="50"/>
      <c r="B60" s="1" t="s">
        <v>34</v>
      </c>
      <c r="C60" s="54" t="s">
        <v>28</v>
      </c>
      <c r="D60" s="1">
        <f>D2+D5+D8+D11+D14+D17+D20+D23+D26+D29+D32+D35</f>
        <v>353.0150000000001</v>
      </c>
      <c r="E60" s="1"/>
      <c r="F60" s="1">
        <f aca="true" t="shared" si="4" ref="F60:H61">F2+F5+F8+F11+F14+F17+F20+F23+F26+F29+F32+F35</f>
        <v>1233938.04</v>
      </c>
      <c r="G60" s="1">
        <f t="shared" si="4"/>
        <v>222108.86</v>
      </c>
      <c r="H60" s="55">
        <f t="shared" si="4"/>
        <v>1456046.9000000001</v>
      </c>
    </row>
    <row r="61" spans="1:8" ht="15">
      <c r="A61" s="50"/>
      <c r="B61" s="50"/>
      <c r="C61" s="54" t="s">
        <v>29</v>
      </c>
      <c r="D61" s="1">
        <f>D3+D6+D9+D12+D15+D18+D21+D24+D27+D30+D33+D36</f>
        <v>423.78099999999995</v>
      </c>
      <c r="E61" s="1"/>
      <c r="F61" s="1">
        <f t="shared" si="4"/>
        <v>1043858.01</v>
      </c>
      <c r="G61" s="1">
        <f t="shared" si="4"/>
        <v>187894.44999999998</v>
      </c>
      <c r="H61" s="55">
        <f t="shared" si="4"/>
        <v>1231752.46</v>
      </c>
    </row>
    <row r="62" spans="1:8" ht="15">
      <c r="A62" s="50"/>
      <c r="B62" s="50"/>
      <c r="C62" s="54" t="s">
        <v>30</v>
      </c>
      <c r="D62" s="1">
        <f>D60+D61</f>
        <v>776.796</v>
      </c>
      <c r="E62" s="1"/>
      <c r="F62" s="1">
        <f>F60+F61</f>
        <v>2277796.05</v>
      </c>
      <c r="G62" s="1">
        <f>G60+G61</f>
        <v>410003.30999999994</v>
      </c>
      <c r="H62" s="55">
        <f>H60+H61</f>
        <v>2687799.3600000003</v>
      </c>
    </row>
    <row r="63" spans="1:8" ht="15">
      <c r="A63" s="50"/>
      <c r="B63" s="50"/>
      <c r="C63" s="50"/>
      <c r="D63" s="50"/>
      <c r="E63" s="50"/>
      <c r="F63" s="50"/>
      <c r="G63" s="50"/>
      <c r="H63" s="50"/>
    </row>
    <row r="64" spans="1:8" ht="15">
      <c r="A64" s="50"/>
      <c r="B64" s="1" t="s">
        <v>35</v>
      </c>
      <c r="C64" s="54" t="s">
        <v>28</v>
      </c>
      <c r="D64" s="1">
        <f>D2+D5</f>
        <v>61.67999999999999</v>
      </c>
      <c r="E64" s="1"/>
      <c r="F64" s="1">
        <f aca="true" t="shared" si="5" ref="F64:H65">F2+F5</f>
        <v>211445.21000000002</v>
      </c>
      <c r="G64" s="1">
        <f t="shared" si="5"/>
        <v>38060.14</v>
      </c>
      <c r="H64" s="1">
        <f t="shared" si="5"/>
        <v>249505.35</v>
      </c>
    </row>
    <row r="65" spans="1:8" ht="15">
      <c r="A65" s="50"/>
      <c r="B65" s="50"/>
      <c r="C65" s="54" t="s">
        <v>29</v>
      </c>
      <c r="D65" s="1">
        <f>D3+D6</f>
        <v>56.842999999999996</v>
      </c>
      <c r="E65" s="1"/>
      <c r="F65" s="1">
        <f t="shared" si="5"/>
        <v>135957.09</v>
      </c>
      <c r="G65" s="1">
        <f t="shared" si="5"/>
        <v>24472.28</v>
      </c>
      <c r="H65" s="1">
        <f t="shared" si="5"/>
        <v>160429.37</v>
      </c>
    </row>
    <row r="66" spans="1:8" ht="15">
      <c r="A66" s="50"/>
      <c r="B66" s="50"/>
      <c r="C66" s="54" t="s">
        <v>30</v>
      </c>
      <c r="D66" s="1">
        <f>D64+D65</f>
        <v>118.523</v>
      </c>
      <c r="E66" s="1"/>
      <c r="F66" s="1">
        <f>F64+F65</f>
        <v>347402.30000000005</v>
      </c>
      <c r="G66" s="1">
        <f>G64+G65</f>
        <v>62532.42</v>
      </c>
      <c r="H66" s="1">
        <f>H64+H65</f>
        <v>409934.72</v>
      </c>
    </row>
    <row r="67" spans="1:8" ht="15">
      <c r="A67" s="50"/>
      <c r="B67" s="50"/>
      <c r="C67" s="50"/>
      <c r="D67" s="50"/>
      <c r="E67" s="50"/>
      <c r="F67" s="50"/>
      <c r="G67" s="50"/>
      <c r="H67" s="50"/>
    </row>
    <row r="68" spans="1:8" ht="15">
      <c r="A68" s="50"/>
      <c r="B68" s="1" t="s">
        <v>36</v>
      </c>
      <c r="C68" s="54" t="s">
        <v>28</v>
      </c>
      <c r="D68" s="1">
        <f>D2+D5+D8+D11</f>
        <v>117.449</v>
      </c>
      <c r="E68" s="1"/>
      <c r="F68" s="1">
        <f aca="true" t="shared" si="6" ref="F68:H69">F2+F5+F8+F11</f>
        <v>402626.92000000004</v>
      </c>
      <c r="G68" s="1">
        <f t="shared" si="6"/>
        <v>72472.85</v>
      </c>
      <c r="H68" s="1">
        <f t="shared" si="6"/>
        <v>475099.77</v>
      </c>
    </row>
    <row r="69" spans="1:8" ht="15">
      <c r="A69" s="50"/>
      <c r="B69" s="50"/>
      <c r="C69" s="54" t="s">
        <v>29</v>
      </c>
      <c r="D69" s="1">
        <f>D3+D6+D9+D12</f>
        <v>97.76799999999999</v>
      </c>
      <c r="E69" s="1"/>
      <c r="F69" s="1">
        <f t="shared" si="6"/>
        <v>233841.51</v>
      </c>
      <c r="G69" s="1">
        <f t="shared" si="6"/>
        <v>42091.479999999996</v>
      </c>
      <c r="H69" s="1">
        <f t="shared" si="6"/>
        <v>275932.99</v>
      </c>
    </row>
    <row r="70" spans="1:8" ht="15">
      <c r="A70" s="50"/>
      <c r="B70" s="50"/>
      <c r="C70" s="54" t="s">
        <v>30</v>
      </c>
      <c r="D70" s="1">
        <f>D68+D69</f>
        <v>215.21699999999998</v>
      </c>
      <c r="E70" s="1"/>
      <c r="F70" s="1">
        <f>F68+F69</f>
        <v>636468.43</v>
      </c>
      <c r="G70" s="1">
        <f>G68+G69</f>
        <v>114564.33</v>
      </c>
      <c r="H70" s="1">
        <f>H68+H69</f>
        <v>751032.76</v>
      </c>
    </row>
    <row r="71" spans="1:8" ht="15">
      <c r="A71" s="50"/>
      <c r="B71" s="50"/>
      <c r="C71" s="50"/>
      <c r="D71" s="50"/>
      <c r="E71" s="50"/>
      <c r="F71" s="50"/>
      <c r="G71" s="50"/>
      <c r="H71" s="50"/>
    </row>
    <row r="72" spans="1:9" ht="15">
      <c r="A72" s="50"/>
      <c r="B72" s="1" t="s">
        <v>37</v>
      </c>
      <c r="C72" s="54" t="s">
        <v>28</v>
      </c>
      <c r="D72" s="1">
        <f>D2+D5+D8+D11+D14</f>
        <v>141.019</v>
      </c>
      <c r="E72" s="1"/>
      <c r="F72" s="1">
        <f aca="true" t="shared" si="7" ref="F72:H73">F2+F5+F8+F11+F14</f>
        <v>483427.24000000005</v>
      </c>
      <c r="G72" s="1">
        <f t="shared" si="7"/>
        <v>87016.91</v>
      </c>
      <c r="H72" s="1">
        <f t="shared" si="7"/>
        <v>570444.15</v>
      </c>
      <c r="I72" s="56">
        <f>D72*1000</f>
        <v>141019</v>
      </c>
    </row>
    <row r="73" spans="1:9" ht="15">
      <c r="A73" s="50"/>
      <c r="B73" s="50"/>
      <c r="C73" s="54" t="s">
        <v>29</v>
      </c>
      <c r="D73" s="1">
        <f>D3+D6+D9+D12+D15</f>
        <v>117.35299999999998</v>
      </c>
      <c r="E73" s="1"/>
      <c r="F73" s="1">
        <f t="shared" si="7"/>
        <v>280684.91000000003</v>
      </c>
      <c r="G73" s="1">
        <f t="shared" si="7"/>
        <v>50523.28999999999</v>
      </c>
      <c r="H73" s="1">
        <f t="shared" si="7"/>
        <v>331208.2</v>
      </c>
      <c r="I73" s="56">
        <f>D73*1000</f>
        <v>117352.99999999999</v>
      </c>
    </row>
    <row r="74" spans="1:9" ht="15">
      <c r="A74" s="50"/>
      <c r="B74" s="50"/>
      <c r="C74" s="54" t="s">
        <v>30</v>
      </c>
      <c r="D74" s="1">
        <f>D72+D73</f>
        <v>258.37199999999996</v>
      </c>
      <c r="E74" s="1"/>
      <c r="F74" s="1">
        <f>F72+F73</f>
        <v>764112.1500000001</v>
      </c>
      <c r="G74" s="1">
        <f>G72+G73</f>
        <v>137540.2</v>
      </c>
      <c r="H74" s="1">
        <f>H72+H73</f>
        <v>901652.3500000001</v>
      </c>
      <c r="I74" s="49">
        <f>I72+I73</f>
        <v>258372</v>
      </c>
    </row>
    <row r="75" spans="1:8" ht="15">
      <c r="A75" s="50"/>
      <c r="B75" s="50"/>
      <c r="C75" s="57"/>
      <c r="D75" s="50"/>
      <c r="E75" s="50"/>
      <c r="F75" s="50"/>
      <c r="G75" s="50"/>
      <c r="H75" s="58"/>
    </row>
    <row r="76" spans="1:8" ht="15">
      <c r="A76" s="50"/>
      <c r="B76" s="1" t="s">
        <v>38</v>
      </c>
      <c r="C76" s="54" t="s">
        <v>28</v>
      </c>
      <c r="D76" s="1">
        <f>D2+D5+D8+D11+D14+D17+D20</f>
        <v>191.32100000000003</v>
      </c>
      <c r="E76" s="1"/>
      <c r="F76" s="1">
        <f aca="true" t="shared" si="8" ref="F76:H77">F2+F5+F8+F11+F14+F17+F20</f>
        <v>659220.9700000001</v>
      </c>
      <c r="G76" s="1">
        <f t="shared" si="8"/>
        <v>118659.79</v>
      </c>
      <c r="H76" s="1">
        <f t="shared" si="8"/>
        <v>777880.76</v>
      </c>
    </row>
    <row r="77" spans="1:8" ht="15">
      <c r="A77" s="50"/>
      <c r="B77" s="50"/>
      <c r="C77" s="54" t="s">
        <v>29</v>
      </c>
      <c r="D77" s="1">
        <f>D3+D6+D9+D12+D15+D18+D21</f>
        <v>191.09499999999997</v>
      </c>
      <c r="E77" s="1"/>
      <c r="F77" s="1">
        <f t="shared" si="8"/>
        <v>462596.75</v>
      </c>
      <c r="G77" s="1">
        <f t="shared" si="8"/>
        <v>83267.42</v>
      </c>
      <c r="H77" s="1">
        <f t="shared" si="8"/>
        <v>545864.1699999999</v>
      </c>
    </row>
    <row r="78" spans="1:8" ht="15">
      <c r="A78" s="50"/>
      <c r="B78" s="50"/>
      <c r="C78" s="54" t="s">
        <v>30</v>
      </c>
      <c r="D78" s="1">
        <f>D76+D77</f>
        <v>382.416</v>
      </c>
      <c r="E78" s="1"/>
      <c r="F78" s="1">
        <f>F76+F77</f>
        <v>1121817.7200000002</v>
      </c>
      <c r="G78" s="1">
        <f>G76+G77</f>
        <v>201927.21</v>
      </c>
      <c r="H78" s="1">
        <f>H76+H77</f>
        <v>1323744.93</v>
      </c>
    </row>
    <row r="79" spans="1:8" ht="15">
      <c r="A79" s="50"/>
      <c r="B79" s="50"/>
      <c r="C79" s="50"/>
      <c r="D79" s="50"/>
      <c r="E79" s="50"/>
      <c r="F79" s="50"/>
      <c r="G79" s="50"/>
      <c r="H79" s="50"/>
    </row>
    <row r="80" spans="1:8" ht="15">
      <c r="A80" s="50"/>
      <c r="B80" s="1" t="s">
        <v>39</v>
      </c>
      <c r="C80" s="54" t="s">
        <v>28</v>
      </c>
      <c r="D80" s="1">
        <f>D2+D5+D8+D11+D14+D17+D20+D23</f>
        <v>220.12100000000004</v>
      </c>
      <c r="E80" s="1"/>
      <c r="F80" s="1">
        <f aca="true" t="shared" si="9" ref="F80:H81">F2+F5+F8+F11+F14+F17+F20+F23</f>
        <v>761586.2500000001</v>
      </c>
      <c r="G80" s="1">
        <f t="shared" si="9"/>
        <v>137085.53999999998</v>
      </c>
      <c r="H80" s="1">
        <f t="shared" si="9"/>
        <v>898671.79</v>
      </c>
    </row>
    <row r="81" spans="1:8" ht="15">
      <c r="A81" s="50"/>
      <c r="B81" s="50"/>
      <c r="C81" s="54" t="s">
        <v>29</v>
      </c>
      <c r="D81" s="1">
        <f>D3+D6+D9+D12+D15+D18+D21+D24</f>
        <v>270.77099999999996</v>
      </c>
      <c r="E81" s="1"/>
      <c r="F81" s="1">
        <f t="shared" si="9"/>
        <v>661631.38</v>
      </c>
      <c r="G81" s="1">
        <f t="shared" si="9"/>
        <v>119093.65</v>
      </c>
      <c r="H81" s="1">
        <f t="shared" si="9"/>
        <v>780725.0299999999</v>
      </c>
    </row>
    <row r="82" spans="1:8" ht="15">
      <c r="A82" s="50"/>
      <c r="B82" s="50"/>
      <c r="C82" s="54" t="s">
        <v>30</v>
      </c>
      <c r="D82" s="1">
        <f>D80+D81</f>
        <v>490.892</v>
      </c>
      <c r="E82" s="1"/>
      <c r="F82" s="1">
        <f>F80+F81</f>
        <v>1423217.6300000001</v>
      </c>
      <c r="G82" s="1">
        <f>G80+G81</f>
        <v>256179.18999999997</v>
      </c>
      <c r="H82" s="1">
        <f>H80+H81</f>
        <v>1679396.8199999998</v>
      </c>
    </row>
    <row r="83" spans="1:8" ht="15">
      <c r="A83" s="50"/>
      <c r="B83" s="50"/>
      <c r="C83" s="57"/>
      <c r="D83" s="50"/>
      <c r="E83" s="50"/>
      <c r="F83" s="50"/>
      <c r="G83" s="50"/>
      <c r="H83" s="58"/>
    </row>
    <row r="84" spans="1:8" ht="15">
      <c r="A84" s="50"/>
      <c r="B84" s="1" t="s">
        <v>40</v>
      </c>
      <c r="C84" s="54" t="s">
        <v>28</v>
      </c>
      <c r="D84" s="1">
        <f>D2+D5+D8+D11+D14+D17+D20+D23+D26+D29</f>
        <v>281.1940000000001</v>
      </c>
      <c r="E84" s="1"/>
      <c r="F84" s="1">
        <f aca="true" t="shared" si="10" ref="F84:H85">F10+F13+F16+F19+F22+F25+F28+F31+F34</f>
        <v>1730524.43</v>
      </c>
      <c r="G84" s="1">
        <f t="shared" si="10"/>
        <v>285163.08</v>
      </c>
      <c r="H84" s="55">
        <f t="shared" si="10"/>
        <v>2042018.8400000003</v>
      </c>
    </row>
    <row r="85" spans="1:8" ht="15">
      <c r="A85" s="50"/>
      <c r="B85" s="50"/>
      <c r="C85" s="54" t="s">
        <v>29</v>
      </c>
      <c r="D85" s="1">
        <f>D3+D6+D9+D12+D15+D18+D21+D24+D27+D30</f>
        <v>376.02599999999995</v>
      </c>
      <c r="E85" s="1"/>
      <c r="F85" s="1">
        <f>F11+F14+F17+F20+F23+F26+F29+F32+F35</f>
        <v>928329.78</v>
      </c>
      <c r="G85" s="1">
        <f>G11+G14+G17+G20+G23+G26+G29+G32+G35</f>
        <v>167099.37</v>
      </c>
      <c r="H85" s="55">
        <f t="shared" si="10"/>
        <v>1095429.15</v>
      </c>
    </row>
    <row r="86" spans="1:8" ht="15">
      <c r="A86" s="50"/>
      <c r="B86" s="50"/>
      <c r="C86" s="54" t="s">
        <v>30</v>
      </c>
      <c r="D86" s="1">
        <f>D4+D7+D10+D13+D16+D19+D22+D25+D28+D31</f>
        <v>657.2199999999999</v>
      </c>
      <c r="E86" s="1"/>
      <c r="F86" s="1">
        <f>F84+F85</f>
        <v>2658854.21</v>
      </c>
      <c r="G86" s="1">
        <f>G84+G85</f>
        <v>452262.45</v>
      </c>
      <c r="H86" s="55">
        <f>H84+H85</f>
        <v>3137447.99</v>
      </c>
    </row>
    <row r="87" spans="1:8" ht="15">
      <c r="A87" s="50"/>
      <c r="B87" s="50"/>
      <c r="C87" s="50"/>
      <c r="D87" s="50"/>
      <c r="E87" s="50"/>
      <c r="F87" s="50"/>
      <c r="G87" s="50"/>
      <c r="H87" s="50"/>
    </row>
    <row r="88" spans="1:8" ht="15">
      <c r="A88" s="50"/>
      <c r="B88" s="1" t="s">
        <v>41</v>
      </c>
      <c r="C88" s="54" t="s">
        <v>28</v>
      </c>
      <c r="D88" s="1">
        <f>D2+D5+D8+D11+D14+D17+D20+D23+D26+D29+D32</f>
        <v>313.9890000000001</v>
      </c>
      <c r="E88" s="1"/>
      <c r="F88" s="1">
        <f aca="true" t="shared" si="11" ref="F88:H89">F14+F17+F20+F23+F26+F29+F32+F35+F38</f>
        <v>831311.1200000001</v>
      </c>
      <c r="G88" s="1">
        <f t="shared" si="11"/>
        <v>149636.01</v>
      </c>
      <c r="H88" s="55">
        <f t="shared" si="11"/>
        <v>3668746.49</v>
      </c>
    </row>
    <row r="89" spans="1:8" ht="15">
      <c r="A89" s="50"/>
      <c r="B89" s="50"/>
      <c r="C89" s="54" t="s">
        <v>29</v>
      </c>
      <c r="D89" s="1">
        <f>D3+D6+D9+D12+D15+D18+D21+D24+D27+D30+D33</f>
        <v>399.299</v>
      </c>
      <c r="E89" s="1"/>
      <c r="F89" s="1">
        <f t="shared" si="11"/>
        <v>1303703.96</v>
      </c>
      <c r="G89" s="1">
        <f t="shared" si="11"/>
        <v>208335.39</v>
      </c>
      <c r="H89" s="55">
        <f t="shared" si="11"/>
        <v>1538370.68</v>
      </c>
    </row>
    <row r="90" spans="1:8" ht="15">
      <c r="A90" s="50"/>
      <c r="B90" s="50"/>
      <c r="C90" s="54" t="s">
        <v>30</v>
      </c>
      <c r="D90" s="1">
        <f>D4+D7+D10+D13+D16+D19+D22+D25+D28+D31+D34</f>
        <v>713.2879999999999</v>
      </c>
      <c r="E90" s="1"/>
      <c r="F90" s="1">
        <f>F88+F89</f>
        <v>2135015.08</v>
      </c>
      <c r="G90" s="1">
        <f>G88+G89</f>
        <v>357971.4</v>
      </c>
      <c r="H90" s="55">
        <f>H88+H89</f>
        <v>5207117.17</v>
      </c>
    </row>
    <row r="91" spans="1:8" ht="15">
      <c r="A91" s="50"/>
      <c r="B91" s="50"/>
      <c r="C91" s="50"/>
      <c r="D91" s="50"/>
      <c r="E91" s="50"/>
      <c r="F91" s="50"/>
      <c r="G91" s="50"/>
      <c r="H91" s="50"/>
    </row>
    <row r="92" spans="1:8" ht="15">
      <c r="A92" s="50"/>
      <c r="B92" s="50"/>
      <c r="C92" s="50"/>
      <c r="D92" s="50"/>
      <c r="E92" s="50"/>
      <c r="F92" s="50"/>
      <c r="G92" s="50"/>
      <c r="H92" s="50"/>
    </row>
    <row r="93" spans="1:8" ht="15">
      <c r="A93" s="50"/>
      <c r="B93" s="50"/>
      <c r="C93" s="50"/>
      <c r="D93" s="50"/>
      <c r="E93" s="50"/>
      <c r="F93" s="50"/>
      <c r="G93" s="50"/>
      <c r="H93" s="50"/>
    </row>
    <row r="94" spans="1:8" ht="15">
      <c r="A94" s="50"/>
      <c r="B94" s="50"/>
      <c r="C94" s="50"/>
      <c r="D94" s="50"/>
      <c r="E94" s="50"/>
      <c r="F94" s="50"/>
      <c r="G94" s="50"/>
      <c r="H94" s="50"/>
    </row>
    <row r="95" spans="1:8" ht="15">
      <c r="A95" s="50"/>
      <c r="B95" s="50"/>
      <c r="C95" s="50"/>
      <c r="D95" s="50"/>
      <c r="E95" s="50"/>
      <c r="F95" s="50"/>
      <c r="G95" s="50"/>
      <c r="H95" s="50"/>
    </row>
    <row r="96" spans="1:8" ht="15">
      <c r="A96" s="50"/>
      <c r="B96" s="50"/>
      <c r="C96" s="50"/>
      <c r="D96" s="50"/>
      <c r="E96" s="50"/>
      <c r="F96" s="50"/>
      <c r="G96" s="50"/>
      <c r="H96" s="50"/>
    </row>
    <row r="97" spans="1:8" ht="15">
      <c r="A97" s="50"/>
      <c r="B97" s="50"/>
      <c r="C97" s="50"/>
      <c r="D97" s="50"/>
      <c r="E97" s="50"/>
      <c r="F97" s="50"/>
      <c r="G97" s="50"/>
      <c r="H97" s="50"/>
    </row>
    <row r="98" spans="1:8" ht="15">
      <c r="A98" s="50"/>
      <c r="B98" s="50"/>
      <c r="C98" s="50"/>
      <c r="D98" s="50"/>
      <c r="E98" s="50"/>
      <c r="F98" s="50"/>
      <c r="G98" s="50"/>
      <c r="H98" s="50"/>
    </row>
    <row r="99" spans="1:8" ht="15">
      <c r="A99" s="50"/>
      <c r="B99" s="50"/>
      <c r="C99" s="50"/>
      <c r="D99" s="50"/>
      <c r="E99" s="50"/>
      <c r="F99" s="50"/>
      <c r="G99" s="50"/>
      <c r="H99" s="50"/>
    </row>
    <row r="100" spans="1:8" ht="15">
      <c r="A100" s="50"/>
      <c r="B100" s="50"/>
      <c r="C100" s="50"/>
      <c r="D100" s="50"/>
      <c r="E100" s="50"/>
      <c r="F100" s="50"/>
      <c r="G100" s="50"/>
      <c r="H100" s="50"/>
    </row>
    <row r="101" spans="1:8" ht="15">
      <c r="A101" s="50"/>
      <c r="B101" s="50"/>
      <c r="C101" s="50"/>
      <c r="D101" s="50"/>
      <c r="E101" s="50"/>
      <c r="F101" s="50"/>
      <c r="G101" s="50"/>
      <c r="H101" s="50"/>
    </row>
    <row r="102" spans="1:8" ht="15">
      <c r="A102" s="50"/>
      <c r="B102" s="50"/>
      <c r="C102" s="50"/>
      <c r="D102" s="50"/>
      <c r="E102" s="50"/>
      <c r="F102" s="50"/>
      <c r="G102" s="50"/>
      <c r="H102" s="50"/>
    </row>
    <row r="103" spans="1:8" ht="15">
      <c r="A103" s="50"/>
      <c r="B103" s="50"/>
      <c r="C103" s="50"/>
      <c r="D103" s="50"/>
      <c r="E103" s="50"/>
      <c r="F103" s="50"/>
      <c r="G103" s="50"/>
      <c r="H103" s="50"/>
    </row>
    <row r="104" spans="1:8" ht="15">
      <c r="A104" s="50"/>
      <c r="B104" s="50"/>
      <c r="C104" s="50"/>
      <c r="D104" s="50"/>
      <c r="E104" s="50"/>
      <c r="F104" s="50"/>
      <c r="G104" s="50"/>
      <c r="H104" s="50"/>
    </row>
    <row r="105" spans="1:8" ht="15">
      <c r="A105" s="50"/>
      <c r="B105" s="50"/>
      <c r="C105" s="50"/>
      <c r="D105" s="50"/>
      <c r="E105" s="50"/>
      <c r="F105" s="50"/>
      <c r="G105" s="50"/>
      <c r="H105" s="50"/>
    </row>
  </sheetData>
  <sheetProtection/>
  <mergeCells count="13">
    <mergeCell ref="B2:B4"/>
    <mergeCell ref="B5:B7"/>
    <mergeCell ref="B8:B10"/>
    <mergeCell ref="B11:B13"/>
    <mergeCell ref="B14:B16"/>
    <mergeCell ref="B17:B19"/>
    <mergeCell ref="B43:H43"/>
    <mergeCell ref="B20:B22"/>
    <mergeCell ref="B23:B25"/>
    <mergeCell ref="B26:B28"/>
    <mergeCell ref="B29:B31"/>
    <mergeCell ref="B32:B34"/>
    <mergeCell ref="B35:B3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2016-08-09T05:44:10Z</dcterms:created>
  <dcterms:modified xsi:type="dcterms:W3CDTF">2018-01-11T08:11:53Z</dcterms:modified>
  <cp:category/>
  <cp:version/>
  <cp:contentType/>
  <cp:contentStatus/>
</cp:coreProperties>
</file>